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W&amp;B NAR" sheetId="1" r:id="rId1"/>
    <sheet name="Constants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<sst xmlns="http://schemas.openxmlformats.org/spreadsheetml/2006/main" count="21" uniqueCount="21">
  <si>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Arm (In)</t>
  </si>
  <si>
    <t>Moment</t>
  </si>
  <si>
    <t>Pilot</t>
  </si>
  <si>
    <t>Forhold lbs/kg</t>
  </si>
  <si>
    <t>Forhold l/usg</t>
  </si>
  <si>
    <t>Spes. Gravity 100LL</t>
  </si>
  <si>
    <t>Fuel, Avgas 100LL</t>
  </si>
  <si>
    <t>SUM</t>
  </si>
  <si>
    <t>Passasjer foran</t>
  </si>
  <si>
    <t>W&amp;B Envelope</t>
  </si>
  <si>
    <t>coordinates</t>
  </si>
  <si>
    <t>W&amp;B LN-NAR</t>
  </si>
  <si>
    <t>Empty weight</t>
  </si>
  <si>
    <t>Rear passenger #1</t>
  </si>
  <si>
    <t>Rear passenger #2</t>
  </si>
  <si>
    <t>Rear passengers</t>
  </si>
  <si>
    <t>Pilot and front passenger</t>
  </si>
  <si>
    <t>Luggage</t>
  </si>
  <si>
    <t>Weight (kg)</t>
  </si>
  <si>
    <t>Weight (lbs)</t>
  </si>
  <si>
    <t>Volume (usg)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</si>
</sst>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FEB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34" borderId="13" xfId="0" applyNumberFormat="1" applyFill="1" applyBorder="1" applyAlignment="1" applyProtection="1">
      <alignment/>
      <protection locked="0"/>
    </xf>
    <xf numFmtId="172" fontId="0" fillId="34" borderId="10" xfId="0" applyNumberFormat="1" applyFill="1" applyBorder="1" applyAlignment="1" applyProtection="1">
      <alignment/>
      <protection locked="0"/>
    </xf>
    <xf numFmtId="172" fontId="0" fillId="34" borderId="11" xfId="0" applyNumberFormat="1" applyFill="1" applyBorder="1" applyAlignment="1" applyProtection="1">
      <alignment/>
      <protection locked="0"/>
    </xf>
    <xf numFmtId="172" fontId="0" fillId="34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775"/>
          <c:w val="0.94725"/>
          <c:h val="0.970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Constants!$B$7:$B$11</c:f>
              <c:numCache>
                <c:ptCount val="5"/>
                <c:pt idx="0">
                  <c:v>83</c:v>
                </c:pt>
                <c:pt idx="1">
                  <c:v>83</c:v>
                </c:pt>
                <c:pt idx="2">
                  <c:v>87</c:v>
                </c:pt>
                <c:pt idx="3">
                  <c:v>92</c:v>
                </c:pt>
                <c:pt idx="4">
                  <c:v>92</c:v>
                </c:pt>
              </c:numCache>
            </c:numRef>
          </c:xVal>
          <c:yVal>
            <c:numRef>
              <c:f>Constants!$C$7:$C$11</c:f>
              <c:numCache>
                <c:ptCount val="5"/>
                <c:pt idx="0">
                  <c:v>1200</c:v>
                </c:pt>
                <c:pt idx="1">
                  <c:v>1950</c:v>
                </c:pt>
                <c:pt idx="2">
                  <c:v>2325</c:v>
                </c:pt>
                <c:pt idx="3">
                  <c:v>2325</c:v>
                </c:pt>
                <c:pt idx="4">
                  <c:v>1200</c:v>
                </c:pt>
              </c:numCache>
            </c:numRef>
          </c:yVal>
          <c:smooth val="0"/>
        </c:ser>
        <c:ser>
          <c:idx val="1"/>
          <c:order val="1"/>
          <c:tx>
            <c:v>W&amp;B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'W&amp;B NAR'!$E$13</c:f>
              <c:numCache/>
            </c:numRef>
          </c:xVal>
          <c:yVal>
            <c:numRef>
              <c:f>'W&amp;B NAR'!$D$13</c:f>
              <c:numCache/>
            </c:numRef>
          </c:yVal>
          <c:smooth val="0"/>
        </c:ser>
        <c:axId val="64729635"/>
        <c:axId val="45695804"/>
      </c:scatterChart>
      <c:valAx>
        <c:axId val="64729635"/>
        <c:scaling>
          <c:orientation val="minMax"/>
          <c:max val="97"/>
          <c:min val="8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95804"/>
        <c:crosses val="autoZero"/>
        <c:crossBetween val="midCat"/>
        <c:dispUnits/>
        <c:majorUnit val="1"/>
      </c:valAx>
      <c:valAx>
        <c:axId val="45695804"/>
        <c:scaling>
          <c:orientation val="minMax"/>
          <c:max val="2600"/>
          <c:min val="1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29635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6</xdr:col>
      <xdr:colOff>0</xdr:colOff>
      <xdr:row>31</xdr:row>
      <xdr:rowOff>9525</xdr:rowOff>
    </xdr:to>
    <xdr:graphicFrame>
      <xdr:nvGraphicFramePr>
        <xdr:cNvPr id="1" name="Diagram 1"/>
        <xdr:cNvGraphicFramePr/>
      </xdr:nvGraphicFramePr>
      <xdr:xfrm>
        <a:off x="9525" y="2305050"/>
        <a:ext cx="5772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2" width="12.57421875" style="0" customWidth="1"/>
    <col min="3" max="3" width="13.8515625" style="0" customWidth="1"/>
    <col min="4" max="4" width="12.140625" style="0" customWidth="1"/>
  </cols>
  <sheetData>
    <row r="3" spans="1:6" ht="12.75">
      <c r="A3" s="1" t="s">
        <v>11</v>
      </c>
      <c r="B3" s="1" t="s">
        <v>20</v>
      </c>
      <c r="C3" s="1" t="s">
        <v>18</v>
      </c>
      <c r="D3" s="1" t="s">
        <v>19</v>
      </c>
      <c r="E3" s="1" t="s">
        <v>0</v>
      </c>
      <c r="F3" s="1" t="s">
        <v>1</v>
      </c>
    </row>
    <row r="4" spans="1:6" ht="12.75">
      <c r="A4" s="2" t="s">
        <v>12</v>
      </c>
      <c r="B4" s="2"/>
      <c r="C4" s="8"/>
      <c r="D4" s="8">
        <v>1472</v>
      </c>
      <c r="E4" s="13">
        <v>86.06</v>
      </c>
      <c r="F4" s="13">
        <f>D4*E4</f>
        <v>126680.32</v>
      </c>
    </row>
    <row r="5" spans="1:6" ht="12.75">
      <c r="A5" t="s">
        <v>2</v>
      </c>
      <c r="C5" s="18">
        <v>0</v>
      </c>
      <c r="D5" s="11">
        <f>C5*Constants!$B$2</f>
        <v>0</v>
      </c>
      <c r="E5" s="13"/>
      <c r="F5" s="13"/>
    </row>
    <row r="6" spans="1:6" ht="12.75">
      <c r="A6" s="2" t="s">
        <v>8</v>
      </c>
      <c r="B6" s="2"/>
      <c r="C6" s="19">
        <v>0</v>
      </c>
      <c r="D6" s="11">
        <f>C6*Constants!$B$2</f>
        <v>0</v>
      </c>
      <c r="E6" s="14"/>
      <c r="F6" s="14"/>
    </row>
    <row r="7" spans="1:6" ht="12.75">
      <c r="A7" s="3" t="s">
        <v>16</v>
      </c>
      <c r="B7" s="3"/>
      <c r="C7" s="8">
        <f>C5+C6</f>
        <v>0</v>
      </c>
      <c r="D7" s="9">
        <f>D5+D6</f>
        <v>0</v>
      </c>
      <c r="E7" s="15">
        <v>80.5</v>
      </c>
      <c r="F7" s="15">
        <f>D7*E7</f>
        <v>0</v>
      </c>
    </row>
    <row r="8" spans="1:6" ht="12.75">
      <c r="A8" t="s">
        <v>13</v>
      </c>
      <c r="C8" s="18">
        <v>0</v>
      </c>
      <c r="D8" s="11">
        <f>C8*Constants!$B$2</f>
        <v>0</v>
      </c>
      <c r="E8" s="13"/>
      <c r="F8" s="13"/>
    </row>
    <row r="9" spans="1:6" ht="12.75">
      <c r="A9" t="s">
        <v>14</v>
      </c>
      <c r="B9" s="2"/>
      <c r="C9" s="19">
        <v>0</v>
      </c>
      <c r="D9" s="11">
        <f>C9*Constants!$B$2</f>
        <v>0</v>
      </c>
      <c r="E9" s="14"/>
      <c r="F9" s="14"/>
    </row>
    <row r="10" spans="1:6" ht="12.75">
      <c r="A10" s="4" t="s">
        <v>15</v>
      </c>
      <c r="B10" s="4"/>
      <c r="C10" s="9">
        <f>C8+C9</f>
        <v>0</v>
      </c>
      <c r="D10" s="9">
        <f>D8+D9</f>
        <v>0</v>
      </c>
      <c r="E10" s="15">
        <v>118.1</v>
      </c>
      <c r="F10" s="15">
        <f>D10*E10</f>
        <v>0</v>
      </c>
    </row>
    <row r="11" spans="1:6" ht="12.75">
      <c r="A11" s="3" t="s">
        <v>6</v>
      </c>
      <c r="B11" s="20">
        <v>48</v>
      </c>
      <c r="C11" s="9">
        <f>B11*Constants!$B$3*Constants!$B$4</f>
        <v>129.00683346239998</v>
      </c>
      <c r="D11" s="11">
        <f>C11*Constants!$B$2</f>
        <v>284.4113831857799</v>
      </c>
      <c r="E11" s="13">
        <v>95</v>
      </c>
      <c r="F11" s="17">
        <f>D11*E11</f>
        <v>27019.08140264909</v>
      </c>
    </row>
    <row r="12" spans="1:6" ht="12.75">
      <c r="A12" s="5" t="s">
        <v>17</v>
      </c>
      <c r="B12" s="2"/>
      <c r="C12" s="21">
        <v>0</v>
      </c>
      <c r="D12" s="11">
        <f>C12*Constants!$B$2</f>
        <v>0</v>
      </c>
      <c r="E12" s="14">
        <v>142.8</v>
      </c>
      <c r="F12" s="14">
        <f>D12*E12</f>
        <v>0</v>
      </c>
    </row>
    <row r="13" spans="1:6" ht="13.5" thickBot="1">
      <c r="A13" s="6" t="s">
        <v>7</v>
      </c>
      <c r="B13" s="7"/>
      <c r="C13" s="10"/>
      <c r="D13" s="12">
        <f>D4+D7+D10+D11+D12</f>
        <v>1756.4113831857799</v>
      </c>
      <c r="E13" s="16">
        <f>F13/D13</f>
        <v>87.50763225177295</v>
      </c>
      <c r="F13" s="16">
        <f>F4+F7+F10+F11+F12</f>
        <v>153699.4014026491</v>
      </c>
    </row>
    <row r="14" ht="13.5" thickTop="1"/>
  </sheetData>
  <sheetProtection sheet="1"/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1.57421875" style="0" customWidth="1"/>
  </cols>
  <sheetData>
    <row r="2" spans="1:2" ht="12.75">
      <c r="A2" t="s">
        <v>3</v>
      </c>
      <c r="B2">
        <v>2.20462262</v>
      </c>
    </row>
    <row r="3" spans="1:2" ht="12.75">
      <c r="A3" t="s">
        <v>4</v>
      </c>
      <c r="B3">
        <v>3.78541178</v>
      </c>
    </row>
    <row r="4" spans="1:2" ht="12.75">
      <c r="A4" t="s">
        <v>5</v>
      </c>
      <c r="B4">
        <v>0.71</v>
      </c>
    </row>
    <row r="7" spans="1:3" ht="12.75">
      <c r="A7" t="s">
        <v>9</v>
      </c>
      <c r="B7">
        <v>83</v>
      </c>
      <c r="C7">
        <v>1200</v>
      </c>
    </row>
    <row r="8" spans="1:3" ht="12.75">
      <c r="A8" t="s">
        <v>10</v>
      </c>
      <c r="B8">
        <v>83</v>
      </c>
      <c r="C8">
        <v>1950</v>
      </c>
    </row>
    <row r="9" spans="2:3" ht="12.75">
      <c r="B9">
        <v>87</v>
      </c>
      <c r="C9">
        <v>2325</v>
      </c>
    </row>
    <row r="10" spans="2:3" ht="12.75">
      <c r="B10">
        <v>92</v>
      </c>
      <c r="C10">
        <v>2325</v>
      </c>
    </row>
    <row r="11" spans="2:3" ht="12.75">
      <c r="B11">
        <v>92</v>
      </c>
      <c r="C11">
        <v>1200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Olav Bjerkeset</dc:creator>
  <cp:keywords/>
  <dc:description/>
  <cp:lastModifiedBy>Svein Olav Bjerkeset</cp:lastModifiedBy>
  <cp:lastPrinted>2009-09-27T18:23:42Z</cp:lastPrinted>
  <dcterms:created xsi:type="dcterms:W3CDTF">2008-04-24T08:58:39Z</dcterms:created>
  <dcterms:modified xsi:type="dcterms:W3CDTF">2011-04-29T14:36:17Z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-1959823217</vt:i4>
  </property>
  <property fmtid="{D5CDD505-2E9C-101B-9397-08002B2CF9AE}" pid="3" name="_EmailSubject">
    <vt:lpwstr>W&amp;B NAR og DAX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